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Balance hídrico" sheetId="1" state="visible" r:id="rId3"/>
    <sheet name="Resumen" sheetId="2" state="visible" r:id="rId4"/>
    <sheet name="Parámetros y fuentes" sheetId="3" state="visible" r:id="rId5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<sst xmlns="http://schemas.openxmlformats.org/spreadsheetml/2006/main" count="182" uniqueCount="162">
  <si>
    <t xml:space="preserve">Caso 04 · Almendra — Balance hídrico y huella de agua (CALCULADORA)</t>
  </si>
  <si>
    <t xml:space="preserve">UF = 1 kg de almendra grano · cuna a puerta agrícola · dos métricas del agua: Huella Hídrica volumétrica (WFN, verde/azul/gris) vs Huella de Agua de escasez (ISO 14046 / AWARE).</t>
  </si>
  <si>
    <t xml:space="preserve">CÓMO USAR: sobrescribe SOLO las celdas amarillas (datos de entrada por banda) con lo que salga de OpenLCA / estadística oficial. El resto se calcula solo. Los valores cargados ahora son los de referencia del guion (ejemplo realista).</t>
  </si>
  <si>
    <t xml:space="preserve">Parámetro</t>
  </si>
  <si>
    <t xml:space="preserve">Unidad</t>
  </si>
  <si>
    <t xml:space="preserve">A · California
regadío</t>
  </si>
  <si>
    <t xml:space="preserve">B · España
secano</t>
  </si>
  <si>
    <t xml:space="preserve">C · España
regadío</t>
  </si>
  <si>
    <t xml:space="preserve">Nota / fuente</t>
  </si>
  <si>
    <t xml:space="preserve">DATOS DE ENTRADA  (editar celdas amarillas)</t>
  </si>
  <si>
    <t xml:space="preserve">Rendimiento grano</t>
  </si>
  <si>
    <t xml:space="preserve">kg/ha</t>
  </si>
  <si>
    <t xml:space="preserve">La bisagra del caso. MAPA (ES secano/regadío) · USDA/Almond Board (CA). Verificar.</t>
  </si>
  <si>
    <t xml:space="preserve">Evapotranspiración cultivo (ETc)</t>
  </si>
  <si>
    <t xml:space="preserve">mm/año</t>
  </si>
  <si>
    <t xml:space="preserve">Secano limitado por lluvia. Ajustar por clima/variedad.</t>
  </si>
  <si>
    <t xml:space="preserve">Lluvia efectiva consumida (= agua verde)</t>
  </si>
  <si>
    <t xml:space="preserve">Lluvia que la planta transpira. Alta en secano.</t>
  </si>
  <si>
    <t xml:space="preserve">N aplicado</t>
  </si>
  <si>
    <t xml:space="preserve">kg N/ha</t>
  </si>
  <si>
    <t xml:space="preserve">Base del agua gris y de la eutrofización.</t>
  </si>
  <si>
    <t xml:space="preserve">Fracción de lixiviación de N (α)</t>
  </si>
  <si>
    <t xml:space="preserve">-</t>
  </si>
  <si>
    <t xml:space="preserve">WFN: fracción de N que llega al agua. 10% típico.</t>
  </si>
  <si>
    <t xml:space="preserve">Cmax nitrato (como N)</t>
  </si>
  <si>
    <t xml:space="preserve">mg N/L</t>
  </si>
  <si>
    <t xml:space="preserve">Límite UE 50 mg/L nitrato = 11,3 mg/L de N.</t>
  </si>
  <si>
    <t xml:space="preserve">Factor AWARE · país (riego)</t>
  </si>
  <si>
    <t xml:space="preserve">m³-eq/m³</t>
  </si>
  <si>
    <t xml:space="preserve">EFECTIVO en tu modelo OpenLCA (AWARE 1.2): CA 33,1 · ES 79,4. (AWARE_country ref.: US 36,2 · ES 79,8.)</t>
  </si>
  <si>
    <t xml:space="preserve">Factor AWARE · cuenca (riego)</t>
  </si>
  <si>
    <t xml:space="preserve">San Joaquin / secano interior / Segura. Tabla WULCA sub-nacional (→100).</t>
  </si>
  <si>
    <t xml:space="preserve">RESULTADOS CALCULADOS  (no tocar — fórmulas)</t>
  </si>
  <si>
    <t xml:space="preserve">Agua azul (riego) = MAX(0; ETc − verde)</t>
  </si>
  <si>
    <t xml:space="preserve">Lo que la lluvia no cubre y hay que regar.</t>
  </si>
  <si>
    <t xml:space="preserve">Agua VERDE</t>
  </si>
  <si>
    <t xml:space="preserve">L/kg</t>
  </si>
  <si>
    <t xml:space="preserve">L/kg = mm × 10.000 / rendimiento.</t>
  </si>
  <si>
    <t xml:space="preserve">Agua AZUL</t>
  </si>
  <si>
    <t xml:space="preserve">La que compite por escasez.</t>
  </si>
  <si>
    <t xml:space="preserve">Agua GRIS (dilución de N)</t>
  </si>
  <si>
    <t xml:space="preserve">Volumen para diluir el N lixiviado a Cmax.</t>
  </si>
  <si>
    <t xml:space="preserve">HUELLA HÍDRICA VOLUMÉTRICA (verde+azul+gris)</t>
  </si>
  <si>
    <t xml:space="preserve">Métrica 1 (WFN). El total suelto engaña; mira el desglose.</t>
  </si>
  <si>
    <t xml:space="preserve">Agua azul</t>
  </si>
  <si>
    <t xml:space="preserve">m³/kg</t>
  </si>
  <si>
    <t xml:space="preserve">Para multiplicar por el factor AWARE.</t>
  </si>
  <si>
    <t xml:space="preserve">HUELLA DE AGUA · AWARE país</t>
  </si>
  <si>
    <t xml:space="preserve">m³-eq/kg</t>
  </si>
  <si>
    <t xml:space="preserve">Métrica 2 (ISO 14046) con factor de país.</t>
  </si>
  <si>
    <t xml:space="preserve">HUELLA DE AGUA · AWARE cuenca</t>
  </si>
  <si>
    <t xml:space="preserve">Métrica 2 con factor de cuenca (sensibilidad §8).</t>
  </si>
  <si>
    <t xml:space="preserve">Control: agua azul por almendra (~800 granos/kg)</t>
  </si>
  <si>
    <t xml:space="preserve">L/almendra</t>
  </si>
  <si>
    <t xml:space="preserve">Cuadre con el mito viral (~1,1–1,7 gal azul). QC §10.2.</t>
  </si>
  <si>
    <t xml:space="preserve">Caso 04 · Almendra — Resumen de resultados</t>
  </si>
  <si>
    <t xml:space="preserve">Las dos métricas del agua, enfrentadas. Huella de agua (AWARE) e indicadores de apoyo: MODELADOS en OpenLCA. Huella volumétrica (verde/azul/gris): balance WFN (hoja 'Balance hídrico'). Ver limitaciones al pie.</t>
  </si>
  <si>
    <t xml:space="preserve">Indicador</t>
  </si>
  <si>
    <t xml:space="preserve">Lectura</t>
  </si>
  <si>
    <t xml:space="preserve">EL AGUA — las dos métricas (desde 'Balance hídrico')</t>
  </si>
  <si>
    <t xml:space="preserve">Lluvia. Alta en secano.</t>
  </si>
  <si>
    <t xml:space="preserve">Riego. La que causa escasez.</t>
  </si>
  <si>
    <t xml:space="preserve">Agua GRIS</t>
  </si>
  <si>
    <t xml:space="preserve">Dilución de nitratos.</t>
  </si>
  <si>
    <t xml:space="preserve">HUELLA HÍDRICA VOLUMÉTRICA (total)</t>
  </si>
  <si>
    <t xml:space="preserve">Métrica 1. Aquí gana… el secano (¡el más alto!).</t>
  </si>
  <si>
    <t xml:space="preserve">HUELLA DE AGUA · AWARE (OpenLCA)</t>
  </si>
  <si>
    <t xml:space="preserve">Métrica 2, MODELADA (AWARE 1.2). Se invierte: regadío ES (558) ≫ California (131) ≫ secano (≈0).</t>
  </si>
  <si>
    <t xml:space="preserve">HUELLA DE AGUA · AWARE cuenca (estim.)</t>
  </si>
  <si>
    <t xml:space="preserve">Sensibilidad por cuenca (Segura/San Joaquin). ESTIMADA, no modelada (requiere geoJSON).</t>
  </si>
  <si>
    <t xml:space="preserve">INDICADORES DE APOYO — modelado OpenLCA (EF 3.1)</t>
  </si>
  <si>
    <t xml:space="preserve">Cambio climático (LCA)</t>
  </si>
  <si>
    <t xml:space="preserve">kg CO₂ eq/kg</t>
  </si>
  <si>
    <t xml:space="preserve">Fertilizante + diésel. Sin bombeo (ver limitación).</t>
  </si>
  <si>
    <t xml:space="preserve">Cambio climático (+ bombeo, ajuste)</t>
  </si>
  <si>
    <t xml:space="preserve">LCA + electricidad de bombeo a mano (kWh × red US 0,38 / ES 0,19). Secano no bombea.</t>
  </si>
  <si>
    <t xml:space="preserve">Ocupación de suelo</t>
  </si>
  <si>
    <t xml:space="preserve">m²·año/kg</t>
  </si>
  <si>
    <t xml:space="preserve">Ocupación = 10.000/rendimiento. El secano usa ~10× más tierra por kg → no es 'gratis'.</t>
  </si>
  <si>
    <t xml:space="preserve">Eutrofización agua dulce</t>
  </si>
  <si>
    <t xml:space="preserve">kg P eq/kg</t>
  </si>
  <si>
    <t xml:space="preserve">Del N. El regadío intensivo (más N/kg) el mayor.</t>
  </si>
  <si>
    <t xml:space="preserve">LECTURAS CLAVE (el doble giro):</t>
  </si>
  <si>
    <t xml:space="preserve">1) En LITROS (volumétrica), el secano español es el que MÁS 'gasta' (14.708 L/kg, todo agua verde, bajo rendimiento). El titular viral castiga al sistema más benigno.</t>
  </si>
  <si>
    <t xml:space="preserve">2) En ESCASEZ (AWARE), el orden se INVIERTE: el secano cae a ≈0 (no toca el azul) y el regadío ESPAÑOL sale el PEOR (558) — por encima de California (131).</t>
  </si>
  <si>
    <t xml:space="preserve">3) 'Local = menos agua' es FALSO: el regadío del sureste combina más azul/kg y la cuenca más escasa (factor ES 79,4 &gt; US 33,1). ~4,3× la sed de la almendra importada.</t>
  </si>
  <si>
    <t xml:space="preserve">4) Ninguna métrica sola es honesta: AWARE ignora agua verde y suelo; la volumétrica cuenta lluvia como si fuera escasa. Reportar las dos, separadas.</t>
  </si>
  <si>
    <t xml:space="preserve">5) El agua verde/gris se calcula a mano (no son flujos de LCA); el azul y AWARE salen de OpenLCA. Declararlo (como el rPET reconstruido del Caso 01).</t>
  </si>
  <si>
    <t xml:space="preserve">LIMITACIONES Y MÉTODO (declaradas):</t>
  </si>
  <si>
    <t xml:space="preserve">· Electricidad de bombeo: la base no trae un mix de red {US}/{ES} enlazado (agregador sin generación → aporta 0). El bombeo se añade a mano (kWh × factor de red país). Afecta solo a regadío; no altera el agua.</t>
  </si>
  <si>
    <t xml:space="preserve">· Uso del suelo: se reporta como OCUPACIÓN (10.000/rendimiento), no el 'Land use (pt)' de EF 3.1, que aquí solo captura el suelo de fondo del abono/diésel (no el huerto).</t>
  </si>
  <si>
    <t xml:space="preserve">· Agua verde y gris: por balance WFN (no son flujos de LCA). Agua azul y AWARE: modeladas en OpenLCA. Rendimientos y láminas de riego: valores de referencia (MAPA/USDA), a verificar.</t>
  </si>
  <si>
    <t xml:space="preserve">· AWARE por cuenca: estimada (Segura/San Joaquin), NO modelada (la regionalización nativa requiere el geoJSON, no aplicada). El factor país sí es el del modelo.</t>
  </si>
  <si>
    <t xml:space="preserve">· PROYECTO DEMOSTRATIVO · AUTOINICIADO: producto genérico, sin marca. Cálculos didácticos, no huella verificada de un producto real.</t>
  </si>
  <si>
    <t xml:space="preserve">Caso 04 · Parámetros, factores AWARE y fuentes</t>
  </si>
  <si>
    <t xml:space="preserve">BLOQUE</t>
  </si>
  <si>
    <t xml:space="preserve">VALOR</t>
  </si>
  <si>
    <t xml:space="preserve">FUENTE / NOTA</t>
  </si>
  <si>
    <t xml:space="preserve">Factores AWARE (riego, agrícola)</t>
  </si>
  <si>
    <t xml:space="preserve">  España (país)</t>
  </si>
  <si>
    <t xml:space="preserve">79,8</t>
  </si>
  <si>
    <t xml:space="preserve">openLCA LCIA doc; WULCA. Cerca del tope (100).</t>
  </si>
  <si>
    <t xml:space="preserve">  EE. UU. (país)</t>
  </si>
  <si>
    <t xml:space="preserve">36,2</t>
  </si>
  <si>
    <t xml:space="preserve">openLCA LCIA doc; WULCA. Por debajo de la media agrícola (~46).</t>
  </si>
  <si>
    <t xml:space="preserve">  Media mundial agrícola</t>
  </si>
  <si>
    <t xml:space="preserve">≈ 46</t>
  </si>
  <si>
    <t xml:space="preserve">WULCA. Referencia (factor 1 = media global).</t>
  </si>
  <si>
    <t xml:space="preserve">  Rango del factor</t>
  </si>
  <si>
    <t xml:space="preserve">0,1 – 100</t>
  </si>
  <si>
    <t xml:space="preserve">0,1 = agua sobrada · 100 = escasez máxima.</t>
  </si>
  <si>
    <t xml:space="preserve">  Cuenca San Joaquin / Segura</t>
  </si>
  <si>
    <t xml:space="preserve">alto → 100 (meses secos)</t>
  </si>
  <si>
    <t xml:space="preserve">Tabla WULCA sub-nacional. Usar para sensibilidad.</t>
  </si>
  <si>
    <t xml:space="preserve">Rendimientos (grano)</t>
  </si>
  <si>
    <t xml:space="preserve">  California regadío</t>
  </si>
  <si>
    <t xml:space="preserve">~2.400 kg/ha</t>
  </si>
  <si>
    <t xml:space="preserve">USDA / Almond Board (orden ~2.000–2.500).</t>
  </si>
  <si>
    <t xml:space="preserve">  España secano</t>
  </si>
  <si>
    <t xml:space="preserve">~250 kg/ha</t>
  </si>
  <si>
    <t xml:space="preserve">MAPA. Marginal, bajo (~100–400).</t>
  </si>
  <si>
    <t xml:space="preserve">  España regadío</t>
  </si>
  <si>
    <t xml:space="preserve">~1.200 kg/ha</t>
  </si>
  <si>
    <t xml:space="preserve">MAPA. Intensivo (~800–1.500).</t>
  </si>
  <si>
    <t xml:space="preserve">Balance hídrico (método)</t>
  </si>
  <si>
    <t xml:space="preserve">  Conversión mm → agua</t>
  </si>
  <si>
    <t xml:space="preserve">1 mm·ha = 10 m³ = 10.000 L</t>
  </si>
  <si>
    <t xml:space="preserve">Base del cálculo L/kg.</t>
  </si>
  <si>
    <t xml:space="preserve">  Agua azul</t>
  </si>
  <si>
    <t xml:space="preserve">MAX(0; ETc − lluvia efectiva)</t>
  </si>
  <si>
    <t xml:space="preserve">Requerimiento de riego.</t>
  </si>
  <si>
    <t xml:space="preserve">  Agua gris</t>
  </si>
  <si>
    <t xml:space="preserve">(α·N)/(Cmax−Cnat)</t>
  </si>
  <si>
    <t xml:space="preserve">WFN. Cnat≈0; Cmax=11,3 mg N/L (50 mg/L nitrato).</t>
  </si>
  <si>
    <t xml:space="preserve">  α (lixiviación N)</t>
  </si>
  <si>
    <t xml:space="preserve">0,10</t>
  </si>
  <si>
    <t xml:space="preserve">Fracción de N a agua. Típico 10%.</t>
  </si>
  <si>
    <t xml:space="preserve">Contexto producción almendra</t>
  </si>
  <si>
    <t xml:space="preserve">  España 2024/25</t>
  </si>
  <si>
    <t xml:space="preserve">~373.500 t · 2º productor mundial</t>
  </si>
  <si>
    <t xml:space="preserve">MAPA. Tras EE. UU.</t>
  </si>
  <si>
    <t xml:space="preserve">  Superficie ES</t>
  </si>
  <si>
    <t xml:space="preserve">~79% secano / ~21% regadío</t>
  </si>
  <si>
    <t xml:space="preserve">Regadío en auge (+30% ha 2012–2022).</t>
  </si>
  <si>
    <t xml:space="preserve">  Mito viral</t>
  </si>
  <si>
    <t xml:space="preserve">~1,1 gal (media) / 1,7 gal (CA) azul/almendra</t>
  </si>
  <si>
    <t xml:space="preserve">Almond Board / WFN. Es agua AZUL.</t>
  </si>
  <si>
    <t xml:space="preserve">Marco / normas</t>
  </si>
  <si>
    <t xml:space="preserve">  Huella de agua (escasez)</t>
  </si>
  <si>
    <t xml:space="preserve">ISO 14046 · método AWARE (WULCA)</t>
  </si>
  <si>
    <t xml:space="preserve">La que reconoce el PEF de la UE.</t>
  </si>
  <si>
    <t xml:space="preserve">  Huella hídrica (volumen)</t>
  </si>
  <si>
    <t xml:space="preserve">Water Footprint Network (Hoekstra 2011)</t>
  </si>
  <si>
    <t xml:space="preserve">Verde/azul/gris. Construida a mano.</t>
  </si>
  <si>
    <t xml:space="preserve">Enlaces</t>
  </si>
  <si>
    <t xml:space="preserve">  Factores AWARE</t>
  </si>
  <si>
    <t xml:space="preserve">wulca-waterlca.org/aware/download-aware-factors</t>
  </si>
  <si>
    <t xml:space="preserve">País / mensual / sub-nacional.</t>
  </si>
  <si>
    <t xml:space="preserve">  Método en openLCA</t>
  </si>
  <si>
    <t xml:space="preserve">openLCA LCIA Methods (AWARE 1.2)</t>
  </si>
  <si>
    <t xml:space="preserve">nexus.openlca.org</t>
  </si>
  <si>
    <t xml:space="preserve">PROYECTO DEMOSTRATIVO · AUTOINICIADO — Producto genérico, métodos reales (WFN + ISO 14046/AWARE), datos de bases públicas y literatura. Cálculos didácticos, no huella verificada de un producto real.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</si>
</sst>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0"/>
    <numFmt numFmtId="166" formatCode="0.00"/>
    <numFmt numFmtId="167" formatCode="0.0"/>
    <numFmt numFmtId="168" formatCode="0.000"/>
    <numFmt numFmtId="169" formatCode="0.0E+00"/>
  </numFmts>
  <fonts count="20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3"/>
      <color rgb="FFFFFFFF"/>
      <name val="Arial"/>
      <family val="0"/>
      <charset val="1"/>
    </font>
    <font>
      <i val="true"/>
      <sz val="9"/>
      <color rgb="FF555555"/>
      <name val="Arial"/>
      <family val="0"/>
      <charset val="1"/>
    </font>
    <font>
      <b val="true"/>
      <sz val="9"/>
      <color rgb="FFC1654B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10"/>
      <color rgb="FF2B2B2B"/>
      <name val="Arial"/>
      <family val="0"/>
      <charset val="1"/>
    </font>
    <font>
      <sz val="10"/>
      <color rgb="FF000000"/>
      <name val="Arial"/>
      <family val="0"/>
      <charset val="1"/>
    </font>
    <font>
      <sz val="9"/>
      <color rgb="FF000000"/>
      <name val="Arial"/>
      <family val="0"/>
      <charset val="1"/>
    </font>
    <font>
      <sz val="10"/>
      <color rgb="FF0000FF"/>
      <name val="Arial"/>
      <family val="0"/>
      <charset val="1"/>
    </font>
    <font>
      <sz val="8"/>
      <color rgb="FF555555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sz val="10"/>
      <color rgb="FF008000"/>
      <name val="Arial"/>
      <family val="0"/>
      <charset val="1"/>
    </font>
    <font>
      <b val="true"/>
      <sz val="10"/>
      <color rgb="FF008000"/>
      <name val="Arial"/>
      <family val="0"/>
      <charset val="1"/>
    </font>
    <font>
      <sz val="10"/>
      <color rgb="FF777777"/>
      <name val="Arial"/>
      <family val="0"/>
      <charset val="1"/>
    </font>
    <font>
      <b val="true"/>
      <sz val="10"/>
      <color rgb="FFC1654B"/>
      <name val="Arial"/>
      <family val="0"/>
      <charset val="1"/>
    </font>
    <font>
      <b val="true"/>
      <sz val="10"/>
      <color rgb="FF556B2F"/>
      <name val="Arial"/>
      <family val="0"/>
      <charset val="1"/>
    </font>
    <font>
      <i val="true"/>
      <sz val="9"/>
      <color rgb="FFC1654B"/>
      <name val="Arial"/>
      <family val="0"/>
      <charset val="1"/>
    </font>
  </fonts>
  <fills count="7">
    <fill>
      <patternFill patternType="none"/>
    </fill>
    <fill>
      <patternFill patternType="gray125"/>
    </fill>
    <fill>
      <patternFill patternType="solid">
        <fgColor rgb="FF556B2F"/>
        <bgColor rgb="FF555555"/>
      </patternFill>
    </fill>
    <fill>
      <patternFill patternType="solid">
        <fgColor rgb="FF2E8B8B"/>
        <bgColor rgb="FF008080"/>
      </patternFill>
    </fill>
    <fill>
      <patternFill patternType="solid">
        <fgColor rgb="FFE8E0CE"/>
        <bgColor rgb="FFDCE6F1"/>
      </patternFill>
    </fill>
    <fill>
      <patternFill patternType="solid">
        <fgColor rgb="FFFFF2CC"/>
        <bgColor rgb="FFE8E0CE"/>
      </patternFill>
    </fill>
    <fill>
      <patternFill patternType="solid">
        <fgColor rgb="FFDCE6F1"/>
        <bgColor rgb="FFE8E0CE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BBBBBB"/>
      </left>
      <right style="thin">
        <color rgb="FFBBBBBB"/>
      </right>
      <top style="thin">
        <color rgb="FFBBBBBB"/>
      </top>
      <bottom style="thin">
        <color rgb="FFBBBBBB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4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1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11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1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3" fillId="6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5" fillId="6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5" fillId="6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4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0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8" fillId="4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3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8" fillId="4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13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12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19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556B2F"/>
      <rgbColor rgb="FF800080"/>
      <rgbColor rgb="FF008080"/>
      <rgbColor rgb="FFBBBBBB"/>
      <rgbColor rgb="FF777777"/>
      <rgbColor rgb="FF9999FF"/>
      <rgbColor rgb="FF993366"/>
      <rgbColor rgb="FFFFF2CC"/>
      <rgbColor rgb="FFDCE6F1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E8E0CE"/>
      <rgbColor rgb="FF3366FF"/>
      <rgbColor rgb="FF33CCCC"/>
      <rgbColor rgb="FF99CC00"/>
      <rgbColor rgb="FFFFCC00"/>
      <rgbColor rgb="FFFF9900"/>
      <rgbColor rgb="FFC1654B"/>
      <rgbColor rgb="FF555555"/>
      <rgbColor rgb="FF969696"/>
      <rgbColor rgb="FF003366"/>
      <rgbColor rgb="FF2E8B8B"/>
      <rgbColor rgb="FF003300"/>
      <rgbColor rgb="FF333300"/>
      <rgbColor rgb="FF993300"/>
      <rgbColor rgb="FF993366"/>
      <rgbColor rgb="FF333399"/>
      <rgbColor rgb="FF2B2B2B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26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42"/>
    <col collapsed="false" customWidth="true" hidden="false" outlineLevel="0" max="2" min="2" style="0" width="14"/>
    <col collapsed="false" customWidth="true" hidden="false" outlineLevel="0" max="5" min="3" style="0" width="18"/>
    <col collapsed="false" customWidth="true" hidden="false" outlineLevel="0" max="6" min="6" style="0" width="40"/>
  </cols>
  <sheetData>
    <row r="1" customFormat="false" ht="25.5" hidden="false" customHeight="true" outlineLevel="0" collapsed="false">
      <c r="A1" s="1" t="s">
        <v>0</v>
      </c>
      <c r="B1" s="1"/>
      <c r="C1" s="1"/>
      <c r="D1" s="1"/>
      <c r="E1" s="1"/>
      <c r="F1" s="1"/>
    </row>
    <row r="2" customFormat="false" ht="25.5" hidden="false" customHeight="true" outlineLevel="0" collapsed="false">
      <c r="A2" s="2" t="s">
        <v>1</v>
      </c>
      <c r="B2" s="2"/>
      <c r="C2" s="2"/>
      <c r="D2" s="2"/>
      <c r="E2" s="2"/>
      <c r="F2" s="2"/>
    </row>
    <row r="3" customFormat="false" ht="30" hidden="false" customHeight="true" outlineLevel="0" collapsed="false">
      <c r="A3" s="3" t="s">
        <v>2</v>
      </c>
      <c r="B3" s="3"/>
      <c r="C3" s="3"/>
      <c r="D3" s="3"/>
      <c r="E3" s="3"/>
      <c r="F3" s="3"/>
    </row>
    <row r="5" customFormat="false" ht="30" hidden="false" customHeight="true" outlineLevel="0" collapsed="false">
      <c r="A5" s="4" t="s">
        <v>3</v>
      </c>
      <c r="B5" s="4" t="s">
        <v>4</v>
      </c>
      <c r="C5" s="4" t="s">
        <v>5</v>
      </c>
      <c r="D5" s="4" t="s">
        <v>6</v>
      </c>
      <c r="E5" s="4" t="s">
        <v>7</v>
      </c>
      <c r="F5" s="4" t="s">
        <v>8</v>
      </c>
    </row>
    <row r="6" customFormat="false" ht="15" hidden="false" customHeight="true" outlineLevel="0" collapsed="false">
      <c r="A6" s="5" t="s">
        <v>9</v>
      </c>
      <c r="B6" s="5"/>
      <c r="C6" s="5"/>
      <c r="D6" s="5"/>
      <c r="E6" s="5"/>
      <c r="F6" s="5"/>
    </row>
    <row r="7" customFormat="false" ht="19.4" hidden="false" customHeight="false" outlineLevel="0" collapsed="false">
      <c r="A7" s="6" t="s">
        <v>10</v>
      </c>
      <c r="B7" s="7" t="s">
        <v>11</v>
      </c>
      <c r="C7" s="8" t="n">
        <v>2400</v>
      </c>
      <c r="D7" s="8" t="n">
        <v>250</v>
      </c>
      <c r="E7" s="8" t="n">
        <v>1200</v>
      </c>
      <c r="F7" s="9" t="s">
        <v>12</v>
      </c>
    </row>
    <row r="8" customFormat="false" ht="15" hidden="false" customHeight="false" outlineLevel="0" collapsed="false">
      <c r="A8" s="6" t="s">
        <v>13</v>
      </c>
      <c r="B8" s="7" t="s">
        <v>14</v>
      </c>
      <c r="C8" s="8" t="n">
        <v>1100</v>
      </c>
      <c r="D8" s="8" t="n">
        <v>350</v>
      </c>
      <c r="E8" s="8" t="n">
        <v>1050</v>
      </c>
      <c r="F8" s="9" t="s">
        <v>15</v>
      </c>
    </row>
    <row r="9" customFormat="false" ht="15" hidden="false" customHeight="false" outlineLevel="0" collapsed="false">
      <c r="A9" s="6" t="s">
        <v>16</v>
      </c>
      <c r="B9" s="7" t="s">
        <v>14</v>
      </c>
      <c r="C9" s="8" t="n">
        <v>150</v>
      </c>
      <c r="D9" s="8" t="n">
        <v>350</v>
      </c>
      <c r="E9" s="8" t="n">
        <v>200</v>
      </c>
      <c r="F9" s="9" t="s">
        <v>17</v>
      </c>
    </row>
    <row r="10" customFormat="false" ht="15" hidden="false" customHeight="false" outlineLevel="0" collapsed="false">
      <c r="A10" s="6" t="s">
        <v>18</v>
      </c>
      <c r="B10" s="7" t="s">
        <v>19</v>
      </c>
      <c r="C10" s="8" t="n">
        <v>200</v>
      </c>
      <c r="D10" s="8" t="n">
        <v>20</v>
      </c>
      <c r="E10" s="8" t="n">
        <v>150</v>
      </c>
      <c r="F10" s="9" t="s">
        <v>20</v>
      </c>
    </row>
    <row r="11" customFormat="false" ht="15" hidden="false" customHeight="false" outlineLevel="0" collapsed="false">
      <c r="A11" s="6" t="s">
        <v>21</v>
      </c>
      <c r="B11" s="7" t="s">
        <v>22</v>
      </c>
      <c r="C11" s="10" t="n">
        <v>0.1</v>
      </c>
      <c r="D11" s="10" t="n">
        <v>0.1</v>
      </c>
      <c r="E11" s="10" t="n">
        <v>0.1</v>
      </c>
      <c r="F11" s="9" t="s">
        <v>23</v>
      </c>
    </row>
    <row r="12" customFormat="false" ht="15" hidden="false" customHeight="false" outlineLevel="0" collapsed="false">
      <c r="A12" s="6" t="s">
        <v>24</v>
      </c>
      <c r="B12" s="7" t="s">
        <v>25</v>
      </c>
      <c r="C12" s="11" t="n">
        <v>11.3</v>
      </c>
      <c r="D12" s="11" t="n">
        <v>11.3</v>
      </c>
      <c r="E12" s="11" t="n">
        <v>11.3</v>
      </c>
      <c r="F12" s="9" t="s">
        <v>26</v>
      </c>
    </row>
    <row r="13" customFormat="false" ht="19.4" hidden="false" customHeight="false" outlineLevel="0" collapsed="false">
      <c r="A13" s="6" t="s">
        <v>27</v>
      </c>
      <c r="B13" s="7" t="s">
        <v>28</v>
      </c>
      <c r="C13" s="10" t="n">
        <v>33.13</v>
      </c>
      <c r="D13" s="10" t="n">
        <v>79.8</v>
      </c>
      <c r="E13" s="10" t="n">
        <v>79.4</v>
      </c>
      <c r="F13" s="9" t="s">
        <v>29</v>
      </c>
    </row>
    <row r="14" customFormat="false" ht="19.4" hidden="false" customHeight="false" outlineLevel="0" collapsed="false">
      <c r="A14" s="6" t="s">
        <v>30</v>
      </c>
      <c r="B14" s="7" t="s">
        <v>28</v>
      </c>
      <c r="C14" s="11" t="n">
        <v>60</v>
      </c>
      <c r="D14" s="11" t="n">
        <v>79.8</v>
      </c>
      <c r="E14" s="11" t="n">
        <v>95</v>
      </c>
      <c r="F14" s="9" t="s">
        <v>31</v>
      </c>
    </row>
    <row r="16" customFormat="false" ht="15" hidden="false" customHeight="true" outlineLevel="0" collapsed="false">
      <c r="A16" s="5" t="s">
        <v>32</v>
      </c>
      <c r="B16" s="5"/>
      <c r="C16" s="5"/>
      <c r="D16" s="5"/>
      <c r="E16" s="5"/>
      <c r="F16" s="5"/>
    </row>
    <row r="17" customFormat="false" ht="15" hidden="false" customHeight="false" outlineLevel="0" collapsed="false">
      <c r="A17" s="6" t="s">
        <v>33</v>
      </c>
      <c r="B17" s="7" t="s">
        <v>14</v>
      </c>
      <c r="C17" s="12" t="n">
        <f aca="false">MAX(0,C8-C9)</f>
        <v>950</v>
      </c>
      <c r="D17" s="12" t="n">
        <f aca="false">MAX(0,D8-D9)</f>
        <v>0</v>
      </c>
      <c r="E17" s="12" t="n">
        <f aca="false">MAX(0,E8-E9)</f>
        <v>850</v>
      </c>
      <c r="F17" s="9" t="s">
        <v>34</v>
      </c>
    </row>
    <row r="18" customFormat="false" ht="15" hidden="false" customHeight="false" outlineLevel="0" collapsed="false">
      <c r="A18" s="6" t="s">
        <v>35</v>
      </c>
      <c r="B18" s="7" t="s">
        <v>36</v>
      </c>
      <c r="C18" s="12" t="n">
        <f aca="false">C9*10000/C7</f>
        <v>625</v>
      </c>
      <c r="D18" s="12" t="n">
        <f aca="false">D9*10000/D7</f>
        <v>14000</v>
      </c>
      <c r="E18" s="12" t="n">
        <f aca="false">E9*10000/E7</f>
        <v>1666.66666666667</v>
      </c>
      <c r="F18" s="9" t="s">
        <v>37</v>
      </c>
    </row>
    <row r="19" customFormat="false" ht="15" hidden="false" customHeight="false" outlineLevel="0" collapsed="false">
      <c r="A19" s="6" t="s">
        <v>38</v>
      </c>
      <c r="B19" s="7" t="s">
        <v>36</v>
      </c>
      <c r="C19" s="12" t="n">
        <f aca="false">C17*10000/C7</f>
        <v>3958.33333333333</v>
      </c>
      <c r="D19" s="12" t="n">
        <f aca="false">D17*10000/D7</f>
        <v>0</v>
      </c>
      <c r="E19" s="12" t="n">
        <f aca="false">E17*10000/E7</f>
        <v>7083.33333333333</v>
      </c>
      <c r="F19" s="9" t="s">
        <v>39</v>
      </c>
    </row>
    <row r="20" customFormat="false" ht="15" hidden="false" customHeight="false" outlineLevel="0" collapsed="false">
      <c r="A20" s="6" t="s">
        <v>40</v>
      </c>
      <c r="B20" s="7" t="s">
        <v>36</v>
      </c>
      <c r="C20" s="12" t="n">
        <f aca="false">(C11*C10*1000/C12)*1000/C7</f>
        <v>737.463126843658</v>
      </c>
      <c r="D20" s="12" t="n">
        <f aca="false">(D11*D10*1000/D12)*1000/D7</f>
        <v>707.964601769912</v>
      </c>
      <c r="E20" s="12" t="n">
        <f aca="false">(E11*E10*1000/E12)*1000/E7</f>
        <v>1106.19469026549</v>
      </c>
      <c r="F20" s="9" t="s">
        <v>41</v>
      </c>
    </row>
    <row r="21" customFormat="false" ht="23.85" hidden="false" customHeight="false" outlineLevel="0" collapsed="false">
      <c r="A21" s="13" t="s">
        <v>42</v>
      </c>
      <c r="B21" s="7" t="s">
        <v>36</v>
      </c>
      <c r="C21" s="14" t="n">
        <f aca="false">C18+C19+C20</f>
        <v>5320.79646017699</v>
      </c>
      <c r="D21" s="14" t="n">
        <f aca="false">D18+D19+D20</f>
        <v>14707.9646017699</v>
      </c>
      <c r="E21" s="14" t="n">
        <f aca="false">E18+E19+E20</f>
        <v>9856.19469026549</v>
      </c>
      <c r="F21" s="9" t="s">
        <v>43</v>
      </c>
    </row>
    <row r="22" customFormat="false" ht="15" hidden="false" customHeight="false" outlineLevel="0" collapsed="false">
      <c r="A22" s="6" t="s">
        <v>44</v>
      </c>
      <c r="B22" s="7" t="s">
        <v>45</v>
      </c>
      <c r="C22" s="15" t="n">
        <f aca="false">C19/1000</f>
        <v>3.95833333333333</v>
      </c>
      <c r="D22" s="15" t="n">
        <f aca="false">D19/1000</f>
        <v>0</v>
      </c>
      <c r="E22" s="15" t="n">
        <f aca="false">E19/1000</f>
        <v>7.08333333333333</v>
      </c>
      <c r="F22" s="9" t="s">
        <v>46</v>
      </c>
    </row>
    <row r="23" customFormat="false" ht="15" hidden="false" customHeight="false" outlineLevel="0" collapsed="false">
      <c r="A23" s="13" t="s">
        <v>47</v>
      </c>
      <c r="B23" s="7" t="s">
        <v>48</v>
      </c>
      <c r="C23" s="14" t="n">
        <f aca="false">C22*C13</f>
        <v>131.139583333333</v>
      </c>
      <c r="D23" s="14" t="n">
        <f aca="false">D22*D13</f>
        <v>0</v>
      </c>
      <c r="E23" s="14" t="n">
        <f aca="false">E22*E13</f>
        <v>562.416666666667</v>
      </c>
      <c r="F23" s="9" t="s">
        <v>49</v>
      </c>
    </row>
    <row r="24" customFormat="false" ht="15" hidden="false" customHeight="false" outlineLevel="0" collapsed="false">
      <c r="A24" s="13" t="s">
        <v>50</v>
      </c>
      <c r="B24" s="7" t="s">
        <v>48</v>
      </c>
      <c r="C24" s="14" t="n">
        <f aca="false">C22*C14</f>
        <v>237.5</v>
      </c>
      <c r="D24" s="14" t="n">
        <f aca="false">D22*D14</f>
        <v>0</v>
      </c>
      <c r="E24" s="14" t="n">
        <f aca="false">E22*E14</f>
        <v>672.916666666667</v>
      </c>
      <c r="F24" s="9" t="s">
        <v>51</v>
      </c>
    </row>
    <row r="26" customFormat="false" ht="15" hidden="false" customHeight="false" outlineLevel="0" collapsed="false">
      <c r="A26" s="6" t="s">
        <v>52</v>
      </c>
      <c r="B26" s="7" t="s">
        <v>53</v>
      </c>
      <c r="C26" s="15" t="n">
        <f aca="false">C19/800</f>
        <v>4.94791666666667</v>
      </c>
      <c r="D26" s="15" t="n">
        <f aca="false">D19/800</f>
        <v>0</v>
      </c>
      <c r="E26" s="15" t="n">
        <f aca="false">E19/800</f>
        <v>8.85416666666667</v>
      </c>
      <c r="F26" s="9" t="s">
        <v>54</v>
      </c>
    </row>
  </sheetData>
  <mergeCells count="5">
    <mergeCell ref="A1:F1"/>
    <mergeCell ref="A2:F2"/>
    <mergeCell ref="A3:F3"/>
    <mergeCell ref="A6:F6"/>
    <mergeCell ref="A16:F16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31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40"/>
    <col collapsed="false" customWidth="true" hidden="false" outlineLevel="0" max="2" min="2" style="0" width="14"/>
    <col collapsed="false" customWidth="true" hidden="false" outlineLevel="0" max="5" min="3" style="0" width="18"/>
    <col collapsed="false" customWidth="true" hidden="false" outlineLevel="0" max="6" min="6" style="0" width="38"/>
  </cols>
  <sheetData>
    <row r="1" customFormat="false" ht="25.5" hidden="false" customHeight="true" outlineLevel="0" collapsed="false">
      <c r="A1" s="1" t="s">
        <v>55</v>
      </c>
      <c r="B1" s="1"/>
      <c r="C1" s="1"/>
      <c r="D1" s="1"/>
      <c r="E1" s="1"/>
      <c r="F1" s="1"/>
    </row>
    <row r="2" customFormat="false" ht="25.5" hidden="false" customHeight="true" outlineLevel="0" collapsed="false">
      <c r="A2" s="2" t="s">
        <v>56</v>
      </c>
      <c r="B2" s="2"/>
      <c r="C2" s="2"/>
      <c r="D2" s="2"/>
      <c r="E2" s="2"/>
      <c r="F2" s="2"/>
    </row>
    <row r="4" customFormat="false" ht="30" hidden="false" customHeight="true" outlineLevel="0" collapsed="false">
      <c r="A4" s="4" t="s">
        <v>57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58</v>
      </c>
    </row>
    <row r="5" customFormat="false" ht="15" hidden="false" customHeight="true" outlineLevel="0" collapsed="false">
      <c r="A5" s="5" t="s">
        <v>59</v>
      </c>
      <c r="B5" s="5"/>
      <c r="C5" s="5"/>
      <c r="D5" s="5"/>
      <c r="E5" s="5"/>
      <c r="F5" s="5"/>
    </row>
    <row r="6" customFormat="false" ht="15" hidden="false" customHeight="false" outlineLevel="0" collapsed="false">
      <c r="A6" s="6" t="s">
        <v>35</v>
      </c>
      <c r="B6" s="7" t="s">
        <v>36</v>
      </c>
      <c r="C6" s="16" t="n">
        <f aca="false">'Balance hídrico'!C18</f>
        <v>625</v>
      </c>
      <c r="D6" s="16" t="n">
        <f aca="false">'Balance hídrico'!D18</f>
        <v>14000</v>
      </c>
      <c r="E6" s="16" t="n">
        <f aca="false">'Balance hídrico'!E18</f>
        <v>1666.66666666667</v>
      </c>
      <c r="F6" s="9" t="s">
        <v>60</v>
      </c>
    </row>
    <row r="7" customFormat="false" ht="15" hidden="false" customHeight="false" outlineLevel="0" collapsed="false">
      <c r="A7" s="6" t="s">
        <v>38</v>
      </c>
      <c r="B7" s="7" t="s">
        <v>36</v>
      </c>
      <c r="C7" s="16" t="n">
        <f aca="false">'Balance hídrico'!C19</f>
        <v>3958.33333333333</v>
      </c>
      <c r="D7" s="16" t="n">
        <f aca="false">'Balance hídrico'!D19</f>
        <v>0</v>
      </c>
      <c r="E7" s="16" t="n">
        <f aca="false">'Balance hídrico'!E19</f>
        <v>7083.33333333333</v>
      </c>
      <c r="F7" s="9" t="s">
        <v>61</v>
      </c>
    </row>
    <row r="8" customFormat="false" ht="15" hidden="false" customHeight="false" outlineLevel="0" collapsed="false">
      <c r="A8" s="6" t="s">
        <v>62</v>
      </c>
      <c r="B8" s="7" t="s">
        <v>36</v>
      </c>
      <c r="C8" s="16" t="n">
        <f aca="false">'Balance hídrico'!C20</f>
        <v>737.463126843658</v>
      </c>
      <c r="D8" s="16" t="n">
        <f aca="false">'Balance hídrico'!D20</f>
        <v>707.964601769912</v>
      </c>
      <c r="E8" s="16" t="n">
        <f aca="false">'Balance hídrico'!E20</f>
        <v>1106.19469026549</v>
      </c>
      <c r="F8" s="9" t="s">
        <v>63</v>
      </c>
    </row>
    <row r="9" customFormat="false" ht="15" hidden="false" customHeight="false" outlineLevel="0" collapsed="false">
      <c r="A9" s="13" t="s">
        <v>64</v>
      </c>
      <c r="B9" s="7" t="s">
        <v>36</v>
      </c>
      <c r="C9" s="17" t="n">
        <f aca="false">'Balance hídrico'!C21</f>
        <v>5320.79646017699</v>
      </c>
      <c r="D9" s="17" t="n">
        <f aca="false">'Balance hídrico'!D21</f>
        <v>14707.9646017699</v>
      </c>
      <c r="E9" s="17" t="n">
        <f aca="false">'Balance hídrico'!E21</f>
        <v>9856.19469026549</v>
      </c>
      <c r="F9" s="9" t="s">
        <v>65</v>
      </c>
    </row>
    <row r="10" customFormat="false" ht="19.4" hidden="false" customHeight="false" outlineLevel="0" collapsed="false">
      <c r="A10" s="13" t="s">
        <v>66</v>
      </c>
      <c r="B10" s="7" t="s">
        <v>48</v>
      </c>
      <c r="C10" s="18" t="n">
        <v>131.4</v>
      </c>
      <c r="D10" s="18" t="n">
        <v>0.2</v>
      </c>
      <c r="E10" s="18" t="n">
        <v>558.1</v>
      </c>
      <c r="F10" s="9" t="s">
        <v>67</v>
      </c>
    </row>
    <row r="11" customFormat="false" ht="19.4" hidden="false" customHeight="false" outlineLevel="0" collapsed="false">
      <c r="A11" s="6" t="s">
        <v>68</v>
      </c>
      <c r="B11" s="7" t="s">
        <v>48</v>
      </c>
      <c r="C11" s="19" t="n">
        <v>238</v>
      </c>
      <c r="D11" s="19" t="n">
        <v>0</v>
      </c>
      <c r="E11" s="19" t="n">
        <v>673</v>
      </c>
      <c r="F11" s="9" t="s">
        <v>69</v>
      </c>
    </row>
    <row r="13" customFormat="false" ht="15" hidden="false" customHeight="true" outlineLevel="0" collapsed="false">
      <c r="A13" s="5" t="s">
        <v>70</v>
      </c>
      <c r="B13" s="5"/>
      <c r="C13" s="5"/>
      <c r="D13" s="5"/>
      <c r="E13" s="5"/>
      <c r="F13" s="5"/>
    </row>
    <row r="14" customFormat="false" ht="15" hidden="false" customHeight="false" outlineLevel="0" collapsed="false">
      <c r="A14" s="6" t="s">
        <v>71</v>
      </c>
      <c r="B14" s="7" t="s">
        <v>72</v>
      </c>
      <c r="C14" s="20" t="n">
        <v>0.364</v>
      </c>
      <c r="D14" s="20" t="n">
        <v>0.356</v>
      </c>
      <c r="E14" s="20" t="n">
        <v>0.486</v>
      </c>
      <c r="F14" s="9" t="s">
        <v>73</v>
      </c>
    </row>
    <row r="15" customFormat="false" ht="19.4" hidden="false" customHeight="false" outlineLevel="0" collapsed="false">
      <c r="A15" s="6" t="s">
        <v>74</v>
      </c>
      <c r="B15" s="7" t="s">
        <v>72</v>
      </c>
      <c r="C15" s="15" t="n">
        <v>1.05</v>
      </c>
      <c r="D15" s="15" t="n">
        <v>0.36</v>
      </c>
      <c r="E15" s="15" t="n">
        <v>1.02</v>
      </c>
      <c r="F15" s="9" t="s">
        <v>75</v>
      </c>
    </row>
    <row r="16" customFormat="false" ht="19.4" hidden="false" customHeight="false" outlineLevel="0" collapsed="false">
      <c r="A16" s="6" t="s">
        <v>76</v>
      </c>
      <c r="B16" s="7" t="s">
        <v>77</v>
      </c>
      <c r="C16" s="21" t="n">
        <v>4.2</v>
      </c>
      <c r="D16" s="21" t="n">
        <v>40</v>
      </c>
      <c r="E16" s="21" t="n">
        <v>8.3</v>
      </c>
      <c r="F16" s="9" t="s">
        <v>78</v>
      </c>
    </row>
    <row r="17" customFormat="false" ht="15" hidden="false" customHeight="false" outlineLevel="0" collapsed="false">
      <c r="A17" s="6" t="s">
        <v>79</v>
      </c>
      <c r="B17" s="7" t="s">
        <v>80</v>
      </c>
      <c r="C17" s="22" t="n">
        <v>6.9E-005</v>
      </c>
      <c r="D17" s="22" t="n">
        <v>6.6E-005</v>
      </c>
      <c r="E17" s="22" t="n">
        <v>0.0001</v>
      </c>
      <c r="F17" s="9" t="s">
        <v>81</v>
      </c>
    </row>
    <row r="19" customFormat="false" ht="15" hidden="false" customHeight="true" outlineLevel="0" collapsed="false">
      <c r="A19" s="23" t="s">
        <v>82</v>
      </c>
      <c r="B19" s="23"/>
      <c r="C19" s="23"/>
      <c r="D19" s="23"/>
      <c r="E19" s="23"/>
      <c r="F19" s="23"/>
    </row>
    <row r="20" customFormat="false" ht="25.5" hidden="false" customHeight="true" outlineLevel="0" collapsed="false">
      <c r="A20" s="24" t="s">
        <v>83</v>
      </c>
      <c r="B20" s="24"/>
      <c r="C20" s="24"/>
      <c r="D20" s="24"/>
      <c r="E20" s="24"/>
      <c r="F20" s="24"/>
    </row>
    <row r="21" customFormat="false" ht="25.5" hidden="false" customHeight="true" outlineLevel="0" collapsed="false">
      <c r="A21" s="24" t="s">
        <v>84</v>
      </c>
      <c r="B21" s="24"/>
      <c r="C21" s="24"/>
      <c r="D21" s="24"/>
      <c r="E21" s="24"/>
      <c r="F21" s="24"/>
    </row>
    <row r="22" customFormat="false" ht="25.5" hidden="false" customHeight="true" outlineLevel="0" collapsed="false">
      <c r="A22" s="24" t="s">
        <v>85</v>
      </c>
      <c r="B22" s="24"/>
      <c r="C22" s="24"/>
      <c r="D22" s="24"/>
      <c r="E22" s="24"/>
      <c r="F22" s="24"/>
    </row>
    <row r="23" customFormat="false" ht="25.5" hidden="false" customHeight="true" outlineLevel="0" collapsed="false">
      <c r="A23" s="24" t="s">
        <v>86</v>
      </c>
      <c r="B23" s="24"/>
      <c r="C23" s="24"/>
      <c r="D23" s="24"/>
      <c r="E23" s="24"/>
      <c r="F23" s="24"/>
    </row>
    <row r="24" customFormat="false" ht="25.5" hidden="false" customHeight="true" outlineLevel="0" collapsed="false">
      <c r="A24" s="24" t="s">
        <v>87</v>
      </c>
      <c r="B24" s="24"/>
      <c r="C24" s="24"/>
      <c r="D24" s="24"/>
      <c r="E24" s="24"/>
      <c r="F24" s="24"/>
    </row>
    <row r="26" customFormat="false" ht="15" hidden="false" customHeight="true" outlineLevel="0" collapsed="false">
      <c r="A26" s="25" t="s">
        <v>88</v>
      </c>
      <c r="B26" s="25"/>
      <c r="C26" s="25"/>
      <c r="D26" s="25"/>
      <c r="E26" s="25"/>
      <c r="F26" s="25"/>
    </row>
    <row r="27" customFormat="false" ht="25.5" hidden="false" customHeight="true" outlineLevel="0" collapsed="false">
      <c r="A27" s="26" t="s">
        <v>89</v>
      </c>
      <c r="B27" s="26"/>
      <c r="C27" s="26"/>
      <c r="D27" s="26"/>
      <c r="E27" s="26"/>
      <c r="F27" s="26"/>
    </row>
    <row r="28" customFormat="false" ht="25.5" hidden="false" customHeight="true" outlineLevel="0" collapsed="false">
      <c r="A28" s="26" t="s">
        <v>90</v>
      </c>
      <c r="B28" s="26"/>
      <c r="C28" s="26"/>
      <c r="D28" s="26"/>
      <c r="E28" s="26"/>
      <c r="F28" s="26"/>
    </row>
    <row r="29" customFormat="false" ht="25.5" hidden="false" customHeight="true" outlineLevel="0" collapsed="false">
      <c r="A29" s="26" t="s">
        <v>91</v>
      </c>
      <c r="B29" s="26"/>
      <c r="C29" s="26"/>
      <c r="D29" s="26"/>
      <c r="E29" s="26"/>
      <c r="F29" s="26"/>
    </row>
    <row r="30" customFormat="false" ht="25.5" hidden="false" customHeight="true" outlineLevel="0" collapsed="false">
      <c r="A30" s="26" t="s">
        <v>92</v>
      </c>
      <c r="B30" s="26"/>
      <c r="C30" s="26"/>
      <c r="D30" s="26"/>
      <c r="E30" s="26"/>
      <c r="F30" s="26"/>
    </row>
    <row r="31" customFormat="false" ht="25.5" hidden="false" customHeight="true" outlineLevel="0" collapsed="false">
      <c r="A31" s="26" t="s">
        <v>93</v>
      </c>
      <c r="B31" s="26"/>
      <c r="C31" s="26"/>
      <c r="D31" s="26"/>
      <c r="E31" s="26"/>
      <c r="F31" s="26"/>
    </row>
  </sheetData>
  <mergeCells count="16">
    <mergeCell ref="A1:F1"/>
    <mergeCell ref="A2:F2"/>
    <mergeCell ref="A5:F5"/>
    <mergeCell ref="A13:F13"/>
    <mergeCell ref="A19:F19"/>
    <mergeCell ref="A20:F20"/>
    <mergeCell ref="A21:F21"/>
    <mergeCell ref="A22:F22"/>
    <mergeCell ref="A23:F23"/>
    <mergeCell ref="A24:F24"/>
    <mergeCell ref="A26:F26"/>
    <mergeCell ref="A27:F27"/>
    <mergeCell ref="A28:F28"/>
    <mergeCell ref="A29:F29"/>
    <mergeCell ref="A30:F30"/>
    <mergeCell ref="A31:F31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29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4"/>
    <col collapsed="false" customWidth="true" hidden="false" outlineLevel="0" max="2" min="2" style="0" width="22"/>
    <col collapsed="false" customWidth="true" hidden="false" outlineLevel="0" max="3" min="3" style="0" width="60"/>
  </cols>
  <sheetData>
    <row r="1" customFormat="false" ht="25.5" hidden="false" customHeight="true" outlineLevel="0" collapsed="false">
      <c r="A1" s="1" t="s">
        <v>94</v>
      </c>
      <c r="B1" s="1"/>
      <c r="C1" s="1"/>
    </row>
    <row r="2" customFormat="false" ht="19.5" hidden="false" customHeight="true" outlineLevel="0" collapsed="false">
      <c r="A2" s="27" t="s">
        <v>95</v>
      </c>
      <c r="B2" s="27" t="s">
        <v>96</v>
      </c>
      <c r="C2" s="27" t="s">
        <v>97</v>
      </c>
    </row>
    <row r="3" customFormat="false" ht="19.5" hidden="false" customHeight="true" outlineLevel="0" collapsed="false">
      <c r="A3" s="28" t="s">
        <v>98</v>
      </c>
      <c r="B3" s="28"/>
      <c r="C3" s="28"/>
    </row>
    <row r="4" customFormat="false" ht="19.5" hidden="false" customHeight="true" outlineLevel="0" collapsed="false">
      <c r="A4" s="29" t="s">
        <v>99</v>
      </c>
      <c r="B4" s="30" t="s">
        <v>100</v>
      </c>
      <c r="C4" s="31" t="s">
        <v>101</v>
      </c>
    </row>
    <row r="5" customFormat="false" ht="19.5" hidden="false" customHeight="true" outlineLevel="0" collapsed="false">
      <c r="A5" s="29" t="s">
        <v>102</v>
      </c>
      <c r="B5" s="30" t="s">
        <v>103</v>
      </c>
      <c r="C5" s="31" t="s">
        <v>104</v>
      </c>
    </row>
    <row r="6" customFormat="false" ht="19.5" hidden="false" customHeight="true" outlineLevel="0" collapsed="false">
      <c r="A6" s="29" t="s">
        <v>105</v>
      </c>
      <c r="B6" s="30" t="s">
        <v>106</v>
      </c>
      <c r="C6" s="31" t="s">
        <v>107</v>
      </c>
    </row>
    <row r="7" customFormat="false" ht="19.5" hidden="false" customHeight="true" outlineLevel="0" collapsed="false">
      <c r="A7" s="29" t="s">
        <v>108</v>
      </c>
      <c r="B7" s="30" t="s">
        <v>109</v>
      </c>
      <c r="C7" s="31" t="s">
        <v>110</v>
      </c>
    </row>
    <row r="8" customFormat="false" ht="19.5" hidden="false" customHeight="true" outlineLevel="0" collapsed="false">
      <c r="A8" s="29" t="s">
        <v>111</v>
      </c>
      <c r="B8" s="30" t="s">
        <v>112</v>
      </c>
      <c r="C8" s="31" t="s">
        <v>113</v>
      </c>
    </row>
    <row r="9" customFormat="false" ht="19.5" hidden="false" customHeight="true" outlineLevel="0" collapsed="false">
      <c r="A9" s="28" t="s">
        <v>114</v>
      </c>
      <c r="B9" s="28"/>
      <c r="C9" s="28"/>
    </row>
    <row r="10" customFormat="false" ht="19.5" hidden="false" customHeight="true" outlineLevel="0" collapsed="false">
      <c r="A10" s="29" t="s">
        <v>115</v>
      </c>
      <c r="B10" s="30" t="s">
        <v>116</v>
      </c>
      <c r="C10" s="31" t="s">
        <v>117</v>
      </c>
    </row>
    <row r="11" customFormat="false" ht="19.5" hidden="false" customHeight="true" outlineLevel="0" collapsed="false">
      <c r="A11" s="29" t="s">
        <v>118</v>
      </c>
      <c r="B11" s="30" t="s">
        <v>119</v>
      </c>
      <c r="C11" s="31" t="s">
        <v>120</v>
      </c>
    </row>
    <row r="12" customFormat="false" ht="19.5" hidden="false" customHeight="true" outlineLevel="0" collapsed="false">
      <c r="A12" s="29" t="s">
        <v>121</v>
      </c>
      <c r="B12" s="30" t="s">
        <v>122</v>
      </c>
      <c r="C12" s="31" t="s">
        <v>123</v>
      </c>
    </row>
    <row r="13" customFormat="false" ht="19.5" hidden="false" customHeight="true" outlineLevel="0" collapsed="false">
      <c r="A13" s="28" t="s">
        <v>124</v>
      </c>
      <c r="B13" s="28"/>
      <c r="C13" s="28"/>
    </row>
    <row r="14" customFormat="false" ht="19.5" hidden="false" customHeight="true" outlineLevel="0" collapsed="false">
      <c r="A14" s="29" t="s">
        <v>125</v>
      </c>
      <c r="B14" s="30" t="s">
        <v>126</v>
      </c>
      <c r="C14" s="31" t="s">
        <v>127</v>
      </c>
    </row>
    <row r="15" customFormat="false" ht="19.5" hidden="false" customHeight="true" outlineLevel="0" collapsed="false">
      <c r="A15" s="29" t="s">
        <v>128</v>
      </c>
      <c r="B15" s="30" t="s">
        <v>129</v>
      </c>
      <c r="C15" s="31" t="s">
        <v>130</v>
      </c>
    </row>
    <row r="16" customFormat="false" ht="19.5" hidden="false" customHeight="true" outlineLevel="0" collapsed="false">
      <c r="A16" s="29" t="s">
        <v>131</v>
      </c>
      <c r="B16" s="30" t="s">
        <v>132</v>
      </c>
      <c r="C16" s="31" t="s">
        <v>133</v>
      </c>
    </row>
    <row r="17" customFormat="false" ht="19.5" hidden="false" customHeight="true" outlineLevel="0" collapsed="false">
      <c r="A17" s="29" t="s">
        <v>134</v>
      </c>
      <c r="B17" s="30" t="s">
        <v>135</v>
      </c>
      <c r="C17" s="31" t="s">
        <v>136</v>
      </c>
    </row>
    <row r="18" customFormat="false" ht="19.5" hidden="false" customHeight="true" outlineLevel="0" collapsed="false">
      <c r="A18" s="28" t="s">
        <v>137</v>
      </c>
      <c r="B18" s="28"/>
      <c r="C18" s="28"/>
    </row>
    <row r="19" customFormat="false" ht="19.5" hidden="false" customHeight="true" outlineLevel="0" collapsed="false">
      <c r="A19" s="29" t="s">
        <v>138</v>
      </c>
      <c r="B19" s="30" t="s">
        <v>139</v>
      </c>
      <c r="C19" s="31" t="s">
        <v>140</v>
      </c>
    </row>
    <row r="20" customFormat="false" ht="19.5" hidden="false" customHeight="true" outlineLevel="0" collapsed="false">
      <c r="A20" s="29" t="s">
        <v>141</v>
      </c>
      <c r="B20" s="30" t="s">
        <v>142</v>
      </c>
      <c r="C20" s="31" t="s">
        <v>143</v>
      </c>
    </row>
    <row r="21" customFormat="false" ht="19.5" hidden="false" customHeight="true" outlineLevel="0" collapsed="false">
      <c r="A21" s="29" t="s">
        <v>144</v>
      </c>
      <c r="B21" s="30" t="s">
        <v>145</v>
      </c>
      <c r="C21" s="31" t="s">
        <v>146</v>
      </c>
    </row>
    <row r="22" customFormat="false" ht="19.5" hidden="false" customHeight="true" outlineLevel="0" collapsed="false">
      <c r="A22" s="28" t="s">
        <v>147</v>
      </c>
      <c r="B22" s="28"/>
      <c r="C22" s="28"/>
    </row>
    <row r="23" customFormat="false" ht="19.5" hidden="false" customHeight="true" outlineLevel="0" collapsed="false">
      <c r="A23" s="29" t="s">
        <v>148</v>
      </c>
      <c r="B23" s="30" t="s">
        <v>149</v>
      </c>
      <c r="C23" s="31" t="s">
        <v>150</v>
      </c>
    </row>
    <row r="24" customFormat="false" ht="19.5" hidden="false" customHeight="true" outlineLevel="0" collapsed="false">
      <c r="A24" s="29" t="s">
        <v>151</v>
      </c>
      <c r="B24" s="30" t="s">
        <v>152</v>
      </c>
      <c r="C24" s="31" t="s">
        <v>153</v>
      </c>
    </row>
    <row r="25" customFormat="false" ht="19.5" hidden="false" customHeight="true" outlineLevel="0" collapsed="false">
      <c r="A25" s="28" t="s">
        <v>154</v>
      </c>
      <c r="B25" s="28"/>
      <c r="C25" s="28"/>
    </row>
    <row r="26" customFormat="false" ht="19.5" hidden="false" customHeight="true" outlineLevel="0" collapsed="false">
      <c r="A26" s="29" t="s">
        <v>155</v>
      </c>
      <c r="B26" s="30" t="s">
        <v>156</v>
      </c>
      <c r="C26" s="31" t="s">
        <v>157</v>
      </c>
    </row>
    <row r="27" customFormat="false" ht="19.5" hidden="false" customHeight="true" outlineLevel="0" collapsed="false">
      <c r="A27" s="29" t="s">
        <v>158</v>
      </c>
      <c r="B27" s="30" t="s">
        <v>159</v>
      </c>
      <c r="C27" s="31" t="s">
        <v>160</v>
      </c>
    </row>
    <row r="29" customFormat="false" ht="33.75" hidden="false" customHeight="true" outlineLevel="0" collapsed="false">
      <c r="A29" s="32" t="s">
        <v>161</v>
      </c>
      <c r="B29" s="32"/>
      <c r="C29" s="32"/>
    </row>
  </sheetData>
  <mergeCells count="8">
    <mergeCell ref="A1:C1"/>
    <mergeCell ref="A3:C3"/>
    <mergeCell ref="A9:C9"/>
    <mergeCell ref="A13:C13"/>
    <mergeCell ref="A18:C18"/>
    <mergeCell ref="A22:C22"/>
    <mergeCell ref="A25:C25"/>
    <mergeCell ref="A29:C29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2026-08-24T18:10:15Z</dcterms:created>
  <dc:creator>openpyxl</dc:creator>
  <dc:description/>
  <dc:language>en-US</dc:language>
  <cp:lastModifiedBy/>
  <dcterms:modified xsi:type="dcterms:W3CDTF">2026-08-24T18:10:15Z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